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งบทดลอง56" sheetId="1" r:id="rId1"/>
    <sheet name="งบรับจ่าย" sheetId="3" r:id="rId2"/>
  </sheets>
  <calcPr calcId="125725"/>
</workbook>
</file>

<file path=xl/calcChain.xml><?xml version="1.0" encoding="utf-8"?>
<calcChain xmlns="http://schemas.openxmlformats.org/spreadsheetml/2006/main">
  <c r="B59" i="3"/>
  <c r="B60"/>
  <c r="B61"/>
  <c r="B63"/>
  <c r="B64"/>
  <c r="B65"/>
  <c r="B66"/>
  <c r="B67"/>
  <c r="B68"/>
  <c r="B58"/>
  <c r="B46"/>
  <c r="B47"/>
  <c r="B48"/>
  <c r="B49"/>
  <c r="B50"/>
  <c r="B51"/>
  <c r="B52"/>
  <c r="B53"/>
  <c r="B54"/>
  <c r="B55"/>
  <c r="B56"/>
  <c r="B45"/>
  <c r="B17"/>
  <c r="B19"/>
  <c r="B20"/>
  <c r="B21"/>
  <c r="B22"/>
  <c r="B23"/>
  <c r="B24"/>
  <c r="B16"/>
  <c r="B10"/>
  <c r="B11"/>
  <c r="B12"/>
  <c r="B14"/>
  <c r="B9"/>
  <c r="I18"/>
  <c r="I33" s="1"/>
  <c r="I13"/>
  <c r="B13" s="1"/>
  <c r="I62"/>
  <c r="B62" s="1"/>
  <c r="A55"/>
  <c r="A51"/>
  <c r="D35" i="1"/>
  <c r="D30"/>
  <c r="C35"/>
  <c r="I69" i="3"/>
  <c r="B69" s="1"/>
  <c r="I57"/>
  <c r="A57"/>
  <c r="B57"/>
  <c r="A15"/>
  <c r="I15"/>
  <c r="B18" l="1"/>
  <c r="B33" s="1"/>
  <c r="I34"/>
  <c r="I70"/>
  <c r="B15"/>
  <c r="B34" s="1"/>
  <c r="B70"/>
  <c r="I74" l="1"/>
  <c r="I73"/>
  <c r="B74"/>
  <c r="B73"/>
</calcChain>
</file>

<file path=xl/sharedStrings.xml><?xml version="1.0" encoding="utf-8"?>
<sst xmlns="http://schemas.openxmlformats.org/spreadsheetml/2006/main" count="147" uniqueCount="117">
  <si>
    <t>องค์การบริหารส่วนตำบลเคร็ง</t>
  </si>
  <si>
    <t>งบทดลอง</t>
  </si>
  <si>
    <t>รายการ</t>
  </si>
  <si>
    <t>รหัสบัญชี</t>
  </si>
  <si>
    <t>เดบิต</t>
  </si>
  <si>
    <t>เครดิต</t>
  </si>
  <si>
    <t>บัญชีเงินฝาก ธ.กรุงไทย กระแสรายวัน 822-6-00817-4</t>
  </si>
  <si>
    <t>021</t>
  </si>
  <si>
    <t>บัญชีเงินฝาก ธ.ก.ส. ออมทรัพย์ 515-2-96444-4</t>
  </si>
  <si>
    <t>022</t>
  </si>
  <si>
    <t>บัญชีเงินฝาก ธ.ก.ส. ออมทรัพย์ 515-2-41920-3</t>
  </si>
  <si>
    <t>บัญชีเงินฝาก ธ.ก.ส. ออมทรัพย์ 515-2-43920-9</t>
  </si>
  <si>
    <t>บัญชีเงินฝาก ธ.ก.ส. ประจำ  515-4-11942-9</t>
  </si>
  <si>
    <t>023</t>
  </si>
  <si>
    <t>บัญชีเงินฝาก ธ.ออมสิน ประจำ 300000327266</t>
  </si>
  <si>
    <t>บัญชีลูกหนี้-ภาษีบำรุงท้องที่</t>
  </si>
  <si>
    <t>082</t>
  </si>
  <si>
    <t>บัญชีลูกหนี้เงินยืมเงินงบประมาณ</t>
  </si>
  <si>
    <t>090</t>
  </si>
  <si>
    <t>บัญชีงบกลาง</t>
  </si>
  <si>
    <t>000</t>
  </si>
  <si>
    <t>บัญชีเงินเดือน</t>
  </si>
  <si>
    <t>บัญชีค่าจ้างประจำ</t>
  </si>
  <si>
    <t>บัญชีค่าจ้างชั่วคราว</t>
  </si>
  <si>
    <t>บัญชีค่าตอบแทน</t>
  </si>
  <si>
    <t>บัญชีค่าใช้สอย</t>
  </si>
  <si>
    <t>บัญชีค่าวัสดุ</t>
  </si>
  <si>
    <t>บัญชีค่าสาธารณูปโภค</t>
  </si>
  <si>
    <t>บัญชีเงินอุดหนุน</t>
  </si>
  <si>
    <t>บัญชีค่าครุภัณฑ์</t>
  </si>
  <si>
    <t>บัญชีค่าที่ดินและสิ่งก่อสร้าง</t>
  </si>
  <si>
    <t>บัญชีเงินอุดหนุนเฉพาะกิจ - เบี้ยยังชีพผู้สูงอายุ 60 ปี นโยบายรัฐบาล</t>
  </si>
  <si>
    <t>บัญชีเงินอุดหนุนเฉพาะกิจ - เบี้ยยังชีพผู้พิการ</t>
  </si>
  <si>
    <t>บัญชีเงินอุดหนุนโครงการศูนย์พัฒนาครอบครัว ปี 55</t>
  </si>
  <si>
    <t>บัญชีเงินเบิกตัดปี</t>
  </si>
  <si>
    <t>บัญชีเงินรายรับ</t>
  </si>
  <si>
    <t xml:space="preserve">บัญชีเงินอุดหนุนเฉพาะกิจ - ค่าตอบแทนผู้ดูแลเด็ก </t>
  </si>
  <si>
    <t>บัญชีเงินรับฝาก (หมายเหตุ 1)</t>
  </si>
  <si>
    <t>บัญชีเงินสะสม</t>
  </si>
  <si>
    <t>บัญชีเงินทุนสำรองเงินสะสม</t>
  </si>
  <si>
    <t>เรียน  นายกองค์การบริหารส่วนตำบลเคร็ง</t>
  </si>
  <si>
    <t xml:space="preserve">         - เพื่อโปรดทราบ</t>
  </si>
  <si>
    <t xml:space="preserve">       (นางสาวเพ็ญพิศ  ชูแก้ว)                              (นายสมนึก  ฤทธิรงค์)</t>
  </si>
  <si>
    <t>(นายสมนึก  ฤทธิรงค์)</t>
  </si>
  <si>
    <t xml:space="preserve">         หัวหน้าส่วนการคลัง                           ปลัดองค์การบริหารส่วนตำบลเคร็ง</t>
  </si>
  <si>
    <t>ปลัดองค์การบริหารส่วนตำบล  ปฏิบัติหน้าที่</t>
  </si>
  <si>
    <t>นายกองค์การบริหารส่วนตำบลเคร็ง</t>
  </si>
  <si>
    <t>องค์การบริหารส่วนตำบลเคร็ง  อำเภอชะอวด  จังหวัดนครศรีธรรมราช</t>
  </si>
  <si>
    <t>รายงาน รับ - จ่ายเงินสด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</si>
  <si>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</si>
  <si>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</si>
  <si>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</si>
  <si>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</si>
  <si>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</si>
  <si>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 xml:space="preserve"> บาท</t>
  </si>
  <si>
    <t>บาท</t>
  </si>
  <si>
    <t>บัญชี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</si>
  <si>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</si>
  <si>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</si>
  <si>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</si>
  <si>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</si>
  <si>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</si>
  <si>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</si>
  <si>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</si>
  <si>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รายได้เบ็ดเตล็ด</t>
  </si>
  <si>
    <t>0300</t>
  </si>
  <si>
    <t>ภาษีจัดสรร</t>
  </si>
  <si>
    <t>เงินอุดหนุนทั่วไป</t>
  </si>
  <si>
    <t>เงินอุดหนุนเฉพาะกิจ</t>
  </si>
  <si>
    <t>เงินรับฝาก</t>
  </si>
  <si>
    <t>เงินเบิกเกินส่งคืน</t>
  </si>
  <si>
    <t>ลูกหนี้เงินยืมเงินสะสม</t>
  </si>
  <si>
    <t>เงินอุดหนุนโครงการศูนย์พัฒนาครอบครัว ปี 2555</t>
  </si>
  <si>
    <t>ภาษีหน้าฎีกา</t>
  </si>
  <si>
    <t>งบกลาง</t>
  </si>
  <si>
    <t>เงินสะสม</t>
  </si>
  <si>
    <t>รวมรายรับ</t>
  </si>
  <si>
    <t>รายจ่าย</t>
  </si>
  <si>
    <t>เงินเดือน</t>
  </si>
  <si>
    <t>100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</si>
  <si>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</si>
  <si>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</si>
  <si>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</si>
  <si>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</si>
  <si>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</si>
  <si>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</si>
  <si>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</si>
  <si>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</si>
  <si>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</si>
  <si>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</si>
  <si>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เบิกตัดปี</t>
  </si>
  <si>
    <t>เงินอุดหนุนเฉพาะกิจ  - เบี้ยยังชีพผู้สูงอายุ</t>
  </si>
  <si>
    <t>เงินอุดหนุนเฉพาะกิจ - เบี้ยยังชีพผู้พิการ</t>
  </si>
  <si>
    <t>เงินรับฝาก (หมายเหตุ 2)</t>
  </si>
  <si>
    <t>เงินอุดหนุนเฉพาะกิจ - ค่าวัสดุการศึกษา ศพด.</t>
  </si>
  <si>
    <t>ลูกหนี้เงินยืมเงินงบประมาณ</t>
  </si>
  <si>
    <t>เงินอุดหนุนเฉพาะกิจ - โครงการแก้ไขปัญหายาเสพติด</t>
  </si>
  <si>
    <t>เงินอุดหนุนเฉพาะกิจ - ค่าตอบแทนผู้ดูแลเด็ก</t>
  </si>
  <si>
    <t>เงินอุดหนุนโครงการศูนย์พัฒนาครอบครัว</t>
  </si>
  <si>
    <t>รวมรายจ่าย</t>
  </si>
  <si>
    <t>สูงกว่า</t>
  </si>
  <si>
    <t>รายรับ</t>
  </si>
  <si>
    <t>(ต่ำกว่า)</t>
  </si>
  <si>
    <t>ยอดยกไป</t>
  </si>
  <si>
    <t xml:space="preserve">           (นางสาวเพ็ญพิศ  ชูแก้ว)</t>
  </si>
  <si>
    <t xml:space="preserve">       (นายสมนึก  ฤทธิรงค์)</t>
  </si>
  <si>
    <t xml:space="preserve">                  (นายสมนึก  ฤทธิรงค์)</t>
  </si>
  <si>
    <t xml:space="preserve">             หัวหน้าส่วนการคลัง</t>
  </si>
  <si>
    <t>ปลัดองค์การบริหารส่วนตำบลเคร็ง</t>
  </si>
  <si>
    <t>ปลัดองค์การบริหารส่วนตำบลเคร็ง  ปฏิบัติหน้าที่</t>
  </si>
  <si>
    <t/>
  </si>
  <si>
    <t>ณ  วันที่  31    เดือน  ตุลาคม  พ.ศ. 2555</t>
  </si>
  <si>
    <t>บัญชีลูกหนี้เงินยืมเงินสะสม</t>
  </si>
  <si>
    <t>บัญชีเงินเบิกเกินส่งคืน (เงินผู้สูงอายุ)</t>
  </si>
  <si>
    <r>
      <t>รายรับ</t>
    </r>
    <r>
      <rPr>
        <sz val="14"/>
        <rFont val="AngsanaUPC"/>
        <family val="1"/>
        <charset val="222"/>
      </rPr>
      <t xml:space="preserve">  (หมายเหตุ 1)</t>
    </r>
  </si>
  <si>
    <t>ประจำเดือน  ตุลาคม   2555</t>
  </si>
  <si>
    <t>ลูกหนี้ภาษีบำรุงท้องที่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</si>
</sst>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(* #,##0.00_);_(* \(#,##0.00\);_(* &quot;-&quot;??_);_(@_)"/>
  </numFmts>
  <fonts count="1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vertAlign val="subscript"/>
      <sz val="18"/>
      <name val="Angsana New"/>
      <family val="1"/>
    </font>
    <font>
      <vertAlign val="subscript"/>
      <sz val="16"/>
      <name val="Angsana New"/>
      <family val="1"/>
    </font>
    <font>
      <sz val="18"/>
      <name val="Angsana New"/>
      <family val="1"/>
    </font>
    <font>
      <b/>
      <vertAlign val="subscript"/>
      <sz val="18"/>
      <name val="Angsana New"/>
      <family val="1"/>
    </font>
    <font>
      <sz val="14"/>
      <name val="AngsanaUPC"/>
      <family val="1"/>
      <charset val="222"/>
    </font>
    <font>
      <sz val="16"/>
      <name val="AngsanaUPC"/>
      <family val="1"/>
      <charset val="222"/>
    </font>
    <font>
      <sz val="14"/>
      <color theme="1"/>
      <name val="Tahoma"/>
      <family val="2"/>
      <scheme val="minor"/>
    </font>
    <font>
      <b/>
      <sz val="14"/>
      <name val="AngsanaUPC"/>
      <family val="1"/>
      <charset val="222"/>
    </font>
    <font>
      <u/>
      <sz val="14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"/>
    </xf>
    <xf numFmtId="43" fontId="2" fillId="0" borderId="1" xfId="1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3" fontId="3" fillId="0" borderId="2" xfId="1" applyNumberFormat="1" applyFont="1" applyBorder="1"/>
    <xf numFmtId="0" fontId="3" fillId="0" borderId="2" xfId="0" quotePrefix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43" fontId="3" fillId="0" borderId="3" xfId="1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43" fontId="5" fillId="0" borderId="4" xfId="1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43" fontId="3" fillId="0" borderId="0" xfId="1" applyNumberFormat="1" applyFont="1"/>
    <xf numFmtId="43" fontId="6" fillId="0" borderId="10" xfId="1" applyNumberFormat="1" applyFont="1" applyBorder="1"/>
    <xf numFmtId="43" fontId="6" fillId="0" borderId="3" xfId="1" applyNumberFormat="1" applyFont="1" applyBorder="1"/>
    <xf numFmtId="43" fontId="6" fillId="0" borderId="4" xfId="1" applyNumberFormat="1" applyFont="1" applyBorder="1"/>
    <xf numFmtId="43" fontId="7" fillId="0" borderId="12" xfId="1" applyNumberFormat="1" applyFont="1" applyBorder="1"/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43" fontId="6" fillId="0" borderId="0" xfId="1" applyNumberFormat="1" applyFont="1"/>
    <xf numFmtId="0" fontId="6" fillId="0" borderId="0" xfId="0" applyFont="1"/>
    <xf numFmtId="187" fontId="6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10" xfId="0" applyFont="1" applyBorder="1" applyAlignment="1">
      <alignment horizontal="center"/>
    </xf>
    <xf numFmtId="43" fontId="6" fillId="0" borderId="3" xfId="1" applyNumberFormat="1" applyFont="1" applyBorder="1" applyAlignment="1">
      <alignment horizontal="center"/>
    </xf>
    <xf numFmtId="43" fontId="6" fillId="0" borderId="8" xfId="1" applyNumberFormat="1" applyFont="1" applyBorder="1" applyAlignment="1">
      <alignment horizontal="center"/>
    </xf>
    <xf numFmtId="43" fontId="6" fillId="0" borderId="10" xfId="1" applyNumberFormat="1" applyFont="1" applyBorder="1" applyAlignment="1">
      <alignment horizontal="center"/>
    </xf>
    <xf numFmtId="43" fontId="6" fillId="0" borderId="15" xfId="1" applyNumberFormat="1" applyFont="1" applyBorder="1" applyAlignment="1">
      <alignment horizontal="center"/>
    </xf>
    <xf numFmtId="43" fontId="6" fillId="0" borderId="8" xfId="1" applyNumberFormat="1" applyFont="1" applyBorder="1"/>
    <xf numFmtId="43" fontId="9" fillId="0" borderId="18" xfId="1" applyNumberFormat="1" applyFont="1" applyBorder="1"/>
    <xf numFmtId="0" fontId="6" fillId="0" borderId="8" xfId="0" applyFont="1" applyBorder="1" applyAlignment="1">
      <alignment horizontal="center"/>
    </xf>
    <xf numFmtId="43" fontId="9" fillId="0" borderId="8" xfId="1" applyNumberFormat="1" applyFont="1" applyBorder="1"/>
    <xf numFmtId="0" fontId="10" fillId="0" borderId="0" xfId="0" applyFont="1"/>
    <xf numFmtId="43" fontId="9" fillId="0" borderId="19" xfId="1" applyNumberFormat="1" applyFont="1" applyBorder="1"/>
    <xf numFmtId="43" fontId="9" fillId="0" borderId="4" xfId="1" applyNumberFormat="1" applyFont="1" applyBorder="1"/>
    <xf numFmtId="0" fontId="9" fillId="0" borderId="0" xfId="0" applyFont="1"/>
    <xf numFmtId="187" fontId="9" fillId="0" borderId="0" xfId="0" applyNumberFormat="1" applyFont="1"/>
    <xf numFmtId="0" fontId="9" fillId="0" borderId="10" xfId="0" applyFont="1" applyBorder="1" applyAlignment="1">
      <alignment horizontal="center"/>
    </xf>
    <xf numFmtId="0" fontId="6" fillId="0" borderId="10" xfId="0" quotePrefix="1" applyFont="1" applyBorder="1" applyAlignment="1">
      <alignment horizontal="center"/>
    </xf>
    <xf numFmtId="43" fontId="9" fillId="0" borderId="0" xfId="1" applyNumberFormat="1" applyFont="1"/>
    <xf numFmtId="0" fontId="9" fillId="0" borderId="3" xfId="0" applyFont="1" applyBorder="1" applyAlignment="1">
      <alignment horizontal="center"/>
    </xf>
    <xf numFmtId="43" fontId="6" fillId="0" borderId="5" xfId="1" applyNumberFormat="1" applyFont="1" applyBorder="1"/>
    <xf numFmtId="0" fontId="6" fillId="0" borderId="5" xfId="0" applyFont="1" applyBorder="1" applyAlignment="1">
      <alignment horizontal="center"/>
    </xf>
    <xf numFmtId="43" fontId="6" fillId="0" borderId="9" xfId="1" applyNumberFormat="1" applyFont="1" applyBorder="1"/>
    <xf numFmtId="0" fontId="6" fillId="0" borderId="9" xfId="0" applyFont="1" applyBorder="1" applyAlignment="1">
      <alignment horizontal="center"/>
    </xf>
    <xf numFmtId="43" fontId="6" fillId="0" borderId="0" xfId="0" applyNumberFormat="1" applyFont="1"/>
    <xf numFmtId="43" fontId="6" fillId="0" borderId="19" xfId="1" applyNumberFormat="1" applyFont="1" applyBorder="1"/>
    <xf numFmtId="0" fontId="6" fillId="0" borderId="9" xfId="0" quotePrefix="1" applyFont="1" applyBorder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1" applyNumberFormat="1" applyFont="1" applyBorder="1"/>
    <xf numFmtId="0" fontId="9" fillId="0" borderId="0" xfId="0" applyFont="1" applyBorder="1" applyAlignment="1">
      <alignment horizontal="center"/>
    </xf>
    <xf numFmtId="43" fontId="6" fillId="0" borderId="1" xfId="1" applyNumberFormat="1" applyFont="1" applyBorder="1" applyAlignment="1">
      <alignment horizontal="center"/>
    </xf>
    <xf numFmtId="43" fontId="9" fillId="0" borderId="10" xfId="1" applyNumberFormat="1" applyFont="1" applyBorder="1"/>
    <xf numFmtId="187" fontId="6" fillId="0" borderId="0" xfId="0" applyNumberFormat="1" applyFont="1" applyAlignment="1">
      <alignment horizontal="left"/>
    </xf>
    <xf numFmtId="0" fontId="6" fillId="0" borderId="3" xfId="0" applyFont="1" applyBorder="1" applyAlignment="1">
      <alignment horizontal="center"/>
    </xf>
    <xf numFmtId="43" fontId="3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3" fontId="7" fillId="0" borderId="0" xfId="1" applyNumberFormat="1" applyFont="1" applyAlignment="1">
      <alignment horizontal="center"/>
    </xf>
    <xf numFmtId="43" fontId="6" fillId="0" borderId="7" xfId="1" applyNumberFormat="1" applyFont="1" applyBorder="1" applyAlignment="1">
      <alignment horizontal="center"/>
    </xf>
    <xf numFmtId="43" fontId="6" fillId="0" borderId="13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3" fontId="6" fillId="0" borderId="11" xfId="1" applyNumberFormat="1" applyFont="1" applyBorder="1" applyAlignment="1">
      <alignment horizontal="center"/>
    </xf>
    <xf numFmtId="43" fontId="6" fillId="0" borderId="20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Layout" zoomScaleNormal="130" workbookViewId="0">
      <selection activeCell="A11" sqref="A11"/>
    </sheetView>
  </sheetViews>
  <sheetFormatPr defaultRowHeight="17.100000000000001" customHeight="1"/>
  <cols>
    <col min="1" max="1" width="42" customWidth="1"/>
    <col min="3" max="3" width="13.25" customWidth="1"/>
    <col min="4" max="4" width="13.875" customWidth="1"/>
  </cols>
  <sheetData>
    <row r="1" spans="1:4" ht="17.100000000000001" customHeight="1">
      <c r="A1" s="60" t="s">
        <v>0</v>
      </c>
      <c r="B1" s="60"/>
      <c r="C1" s="60"/>
      <c r="D1" s="60"/>
    </row>
    <row r="2" spans="1:4" ht="17.100000000000001" customHeight="1">
      <c r="A2" s="60" t="s">
        <v>1</v>
      </c>
      <c r="B2" s="60"/>
      <c r="C2" s="60"/>
      <c r="D2" s="60"/>
    </row>
    <row r="3" spans="1:4" ht="17.100000000000001" customHeight="1">
      <c r="A3" s="60" t="s">
        <v>111</v>
      </c>
      <c r="B3" s="60"/>
      <c r="C3" s="60"/>
      <c r="D3" s="60"/>
    </row>
    <row r="4" spans="1:4" ht="17.100000000000001" customHeight="1">
      <c r="A4" s="1" t="s">
        <v>2</v>
      </c>
      <c r="B4" s="1" t="s">
        <v>3</v>
      </c>
      <c r="C4" s="2" t="s">
        <v>4</v>
      </c>
      <c r="D4" s="2" t="s">
        <v>5</v>
      </c>
    </row>
    <row r="5" spans="1:4" ht="17.100000000000001" customHeight="1">
      <c r="A5" s="3" t="s">
        <v>6</v>
      </c>
      <c r="B5" s="4" t="s">
        <v>7</v>
      </c>
      <c r="C5" s="5">
        <v>539374.15</v>
      </c>
      <c r="D5" s="5"/>
    </row>
    <row r="6" spans="1:4" ht="17.100000000000001" customHeight="1">
      <c r="A6" s="3" t="s">
        <v>8</v>
      </c>
      <c r="B6" s="4" t="s">
        <v>9</v>
      </c>
      <c r="C6" s="5">
        <v>7473183.29</v>
      </c>
      <c r="D6" s="5"/>
    </row>
    <row r="7" spans="1:4" ht="17.100000000000001" customHeight="1">
      <c r="A7" s="3" t="s">
        <v>10</v>
      </c>
      <c r="B7" s="4" t="s">
        <v>9</v>
      </c>
      <c r="C7" s="5">
        <v>203868.64</v>
      </c>
      <c r="D7" s="5"/>
    </row>
    <row r="8" spans="1:4" ht="17.100000000000001" customHeight="1">
      <c r="A8" s="3" t="s">
        <v>11</v>
      </c>
      <c r="B8" s="6" t="s">
        <v>9</v>
      </c>
      <c r="C8" s="5">
        <v>901620.62</v>
      </c>
      <c r="D8" s="5"/>
    </row>
    <row r="9" spans="1:4" ht="17.100000000000001" customHeight="1">
      <c r="A9" s="3" t="s">
        <v>12</v>
      </c>
      <c r="B9" s="4" t="s">
        <v>13</v>
      </c>
      <c r="C9" s="5">
        <v>6481017.4400000004</v>
      </c>
      <c r="D9" s="5"/>
    </row>
    <row r="10" spans="1:4" ht="17.100000000000001" customHeight="1">
      <c r="A10" s="3" t="s">
        <v>14</v>
      </c>
      <c r="B10" s="4" t="s">
        <v>13</v>
      </c>
      <c r="C10" s="5">
        <v>3098296.97</v>
      </c>
      <c r="D10" s="5"/>
    </row>
    <row r="11" spans="1:4" ht="17.100000000000001" customHeight="1">
      <c r="A11" s="3" t="s">
        <v>15</v>
      </c>
      <c r="B11" s="4" t="s">
        <v>16</v>
      </c>
      <c r="C11" s="5">
        <v>32223.88</v>
      </c>
      <c r="D11" s="5"/>
    </row>
    <row r="12" spans="1:4" ht="17.100000000000001" customHeight="1">
      <c r="A12" s="3" t="s">
        <v>17</v>
      </c>
      <c r="B12" s="6" t="s">
        <v>18</v>
      </c>
      <c r="C12" s="5">
        <v>5900</v>
      </c>
      <c r="D12" s="5"/>
    </row>
    <row r="13" spans="1:4" ht="17.100000000000001" customHeight="1">
      <c r="A13" s="3" t="s">
        <v>112</v>
      </c>
      <c r="B13" s="6">
        <v>704</v>
      </c>
      <c r="C13" s="5">
        <v>902300</v>
      </c>
      <c r="D13" s="5"/>
    </row>
    <row r="14" spans="1:4" ht="17.100000000000001" customHeight="1">
      <c r="A14" s="3" t="s">
        <v>19</v>
      </c>
      <c r="B14" s="4" t="s">
        <v>20</v>
      </c>
      <c r="C14" s="5">
        <v>8000</v>
      </c>
      <c r="D14" s="5"/>
    </row>
    <row r="15" spans="1:4" ht="17.100000000000001" customHeight="1">
      <c r="A15" s="3" t="s">
        <v>21</v>
      </c>
      <c r="B15" s="4">
        <v>100</v>
      </c>
      <c r="C15" s="5">
        <v>196095</v>
      </c>
      <c r="D15" s="5"/>
    </row>
    <row r="16" spans="1:4" ht="17.100000000000001" customHeight="1">
      <c r="A16" s="3" t="s">
        <v>22</v>
      </c>
      <c r="B16" s="4">
        <v>120</v>
      </c>
      <c r="C16" s="5">
        <v>40470</v>
      </c>
      <c r="D16" s="5"/>
    </row>
    <row r="17" spans="1:4" ht="17.100000000000001" customHeight="1">
      <c r="A17" s="3" t="s">
        <v>23</v>
      </c>
      <c r="B17" s="4">
        <v>130</v>
      </c>
      <c r="C17" s="5">
        <v>18000</v>
      </c>
      <c r="D17" s="5"/>
    </row>
    <row r="18" spans="1:4" ht="17.100000000000001" customHeight="1">
      <c r="A18" s="3" t="s">
        <v>24</v>
      </c>
      <c r="B18" s="4">
        <v>200</v>
      </c>
      <c r="C18" s="5">
        <v>10583</v>
      </c>
      <c r="D18" s="5"/>
    </row>
    <row r="19" spans="1:4" ht="17.100000000000001" customHeight="1">
      <c r="A19" s="3" t="s">
        <v>25</v>
      </c>
      <c r="B19" s="4">
        <v>250</v>
      </c>
      <c r="C19" s="5">
        <v>366263.25</v>
      </c>
      <c r="D19" s="5"/>
    </row>
    <row r="20" spans="1:4" ht="17.100000000000001" customHeight="1">
      <c r="A20" s="3" t="s">
        <v>26</v>
      </c>
      <c r="B20" s="4">
        <v>270</v>
      </c>
      <c r="C20" s="5">
        <v>0</v>
      </c>
      <c r="D20" s="5"/>
    </row>
    <row r="21" spans="1:4" ht="17.100000000000001" customHeight="1">
      <c r="A21" s="3" t="s">
        <v>27</v>
      </c>
      <c r="B21" s="4">
        <v>300</v>
      </c>
      <c r="C21" s="5">
        <v>17806.52</v>
      </c>
      <c r="D21" s="5"/>
    </row>
    <row r="22" spans="1:4" ht="17.100000000000001" customHeight="1">
      <c r="A22" s="3" t="s">
        <v>28</v>
      </c>
      <c r="B22" s="4">
        <v>400</v>
      </c>
      <c r="C22" s="5">
        <v>0</v>
      </c>
      <c r="D22" s="5"/>
    </row>
    <row r="23" spans="1:4" ht="17.100000000000001" customHeight="1">
      <c r="A23" s="3" t="s">
        <v>29</v>
      </c>
      <c r="B23" s="4">
        <v>450</v>
      </c>
      <c r="C23" s="5">
        <v>0</v>
      </c>
      <c r="D23" s="5"/>
    </row>
    <row r="24" spans="1:4" ht="17.100000000000001" customHeight="1">
      <c r="A24" s="3" t="s">
        <v>30</v>
      </c>
      <c r="B24" s="4">
        <v>500</v>
      </c>
      <c r="C24" s="5">
        <v>0</v>
      </c>
      <c r="D24" s="5"/>
    </row>
    <row r="25" spans="1:4" ht="17.100000000000001" customHeight="1">
      <c r="A25" s="3" t="s">
        <v>113</v>
      </c>
      <c r="B25" s="4"/>
      <c r="C25" s="5"/>
      <c r="D25" s="5">
        <v>600</v>
      </c>
    </row>
    <row r="26" spans="1:4" ht="17.100000000000001" customHeight="1">
      <c r="A26" s="3" t="s">
        <v>34</v>
      </c>
      <c r="B26" s="4">
        <v>600</v>
      </c>
      <c r="C26" s="5"/>
      <c r="D26" s="5">
        <v>3682472.4</v>
      </c>
    </row>
    <row r="27" spans="1:4" ht="17.100000000000001" customHeight="1">
      <c r="A27" s="3" t="s">
        <v>35</v>
      </c>
      <c r="B27" s="4">
        <v>821</v>
      </c>
      <c r="C27" s="5"/>
      <c r="D27" s="5">
        <v>1813802.13</v>
      </c>
    </row>
    <row r="28" spans="1:4" ht="17.100000000000001" customHeight="1">
      <c r="A28" s="3" t="s">
        <v>31</v>
      </c>
      <c r="B28" s="4">
        <v>3002</v>
      </c>
      <c r="C28" s="5"/>
      <c r="D28" s="5">
        <v>0</v>
      </c>
    </row>
    <row r="29" spans="1:4" ht="17.100000000000001" customHeight="1">
      <c r="A29" s="3" t="s">
        <v>32</v>
      </c>
      <c r="B29" s="4">
        <v>3002</v>
      </c>
      <c r="C29" s="5"/>
      <c r="D29" s="5">
        <v>0</v>
      </c>
    </row>
    <row r="30" spans="1:4" ht="17.100000000000001" customHeight="1">
      <c r="A30" s="3" t="s">
        <v>36</v>
      </c>
      <c r="B30" s="4">
        <v>3002</v>
      </c>
      <c r="C30" s="5"/>
      <c r="D30" s="5">
        <f>51323+4308</f>
        <v>55631</v>
      </c>
    </row>
    <row r="31" spans="1:4" ht="17.100000000000001" customHeight="1">
      <c r="A31" s="3" t="s">
        <v>33</v>
      </c>
      <c r="B31" s="4">
        <v>2000</v>
      </c>
      <c r="C31" s="5"/>
      <c r="D31" s="5">
        <v>19500</v>
      </c>
    </row>
    <row r="32" spans="1:4" ht="17.100000000000001" customHeight="1">
      <c r="A32" s="3" t="s">
        <v>37</v>
      </c>
      <c r="B32" s="4">
        <v>900</v>
      </c>
      <c r="C32" s="5"/>
      <c r="D32" s="5">
        <v>1407779.41</v>
      </c>
    </row>
    <row r="33" spans="1:4" ht="17.100000000000001" customHeight="1">
      <c r="A33" s="3" t="s">
        <v>38</v>
      </c>
      <c r="B33" s="4">
        <v>700</v>
      </c>
      <c r="C33" s="5"/>
      <c r="D33" s="5">
        <v>4092655.23</v>
      </c>
    </row>
    <row r="34" spans="1:4" ht="17.100000000000001" customHeight="1">
      <c r="A34" s="7" t="s">
        <v>39</v>
      </c>
      <c r="B34" s="8"/>
      <c r="C34" s="9"/>
      <c r="D34" s="9">
        <v>9222562.5899999999</v>
      </c>
    </row>
    <row r="35" spans="1:4" ht="17.100000000000001" customHeight="1" thickBot="1">
      <c r="A35" s="10"/>
      <c r="B35" s="11"/>
      <c r="C35" s="12">
        <f>SUM(C5:C33)</f>
        <v>20295002.759999998</v>
      </c>
      <c r="D35" s="12">
        <f>SUM(D25:D34)</f>
        <v>20295002.759999998</v>
      </c>
    </row>
    <row r="36" spans="1:4" ht="17.100000000000001" customHeight="1" thickTop="1">
      <c r="A36" s="13" t="s">
        <v>40</v>
      </c>
      <c r="B36" s="14"/>
      <c r="C36" s="15"/>
      <c r="D36" s="15"/>
    </row>
    <row r="37" spans="1:4" ht="17.100000000000001" customHeight="1">
      <c r="A37" s="13" t="s">
        <v>41</v>
      </c>
      <c r="B37" s="14"/>
      <c r="C37" s="15"/>
      <c r="D37" s="15"/>
    </row>
    <row r="38" spans="1:4" ht="17.100000000000001" customHeight="1">
      <c r="A38" s="13"/>
      <c r="B38" s="14"/>
      <c r="C38" s="15"/>
      <c r="D38" s="15"/>
    </row>
    <row r="39" spans="1:4" ht="17.100000000000001" customHeight="1">
      <c r="A39" s="13" t="s">
        <v>42</v>
      </c>
      <c r="B39" s="14"/>
      <c r="C39" s="59" t="s">
        <v>43</v>
      </c>
      <c r="D39" s="59"/>
    </row>
    <row r="40" spans="1:4" ht="17.100000000000001" customHeight="1">
      <c r="A40" s="13" t="s">
        <v>44</v>
      </c>
      <c r="B40" s="14"/>
      <c r="C40" s="59" t="s">
        <v>45</v>
      </c>
      <c r="D40" s="59"/>
    </row>
    <row r="41" spans="1:4" ht="17.100000000000001" customHeight="1">
      <c r="A41" s="13"/>
      <c r="B41" s="14"/>
      <c r="C41" s="59" t="s">
        <v>46</v>
      </c>
      <c r="D41" s="59"/>
    </row>
  </sheetData>
  <mergeCells count="6">
    <mergeCell ref="C41:D41"/>
    <mergeCell ref="A1:D1"/>
    <mergeCell ref="A2:D2"/>
    <mergeCell ref="A3:D3"/>
    <mergeCell ref="C39:D39"/>
    <mergeCell ref="C40:D40"/>
  </mergeCells>
  <pageMargins left="0.7" right="0.7" top="0.44" bottom="0.4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view="pageLayout" zoomScaleNormal="100" workbookViewId="0">
      <selection activeCell="F56" sqref="F56"/>
    </sheetView>
  </sheetViews>
  <sheetFormatPr defaultRowHeight="18" customHeight="1"/>
  <cols>
    <col min="1" max="1" width="12.5" style="26" customWidth="1"/>
    <col min="2" max="2" width="12" style="26" customWidth="1"/>
    <col min="3" max="3" width="3.75" style="26" customWidth="1"/>
    <col min="4" max="6" width="9" style="26"/>
    <col min="7" max="7" width="10.25" style="26" customWidth="1"/>
    <col min="8" max="8" width="9" style="26"/>
    <col min="9" max="9" width="12.5" style="26" customWidth="1"/>
    <col min="10" max="16384" width="9" style="26"/>
  </cols>
  <sheetData>
    <row r="1" spans="1:9" ht="20.100000000000001" customHeight="1">
      <c r="A1" s="63" t="s">
        <v>47</v>
      </c>
      <c r="B1" s="63"/>
      <c r="C1" s="63"/>
      <c r="D1" s="63"/>
      <c r="E1" s="63"/>
      <c r="F1" s="63"/>
      <c r="G1" s="63"/>
      <c r="H1" s="63"/>
      <c r="I1" s="63"/>
    </row>
    <row r="2" spans="1:9" ht="23.25">
      <c r="A2" s="63" t="s">
        <v>48</v>
      </c>
      <c r="B2" s="63"/>
      <c r="C2" s="63"/>
      <c r="D2" s="63"/>
      <c r="E2" s="63"/>
      <c r="F2" s="63"/>
      <c r="G2" s="63"/>
      <c r="H2" s="63"/>
      <c r="I2" s="63"/>
    </row>
    <row r="3" spans="1:9" ht="24" thickBot="1">
      <c r="A3" s="19"/>
      <c r="B3" s="19"/>
      <c r="C3" s="20"/>
      <c r="D3" s="20"/>
      <c r="E3" s="20"/>
      <c r="F3" s="20" t="s">
        <v>115</v>
      </c>
      <c r="G3" s="20"/>
      <c r="H3" s="21"/>
      <c r="I3" s="19"/>
    </row>
    <row r="4" spans="1:9" ht="18" customHeight="1" thickTop="1">
      <c r="A4" s="64" t="s">
        <v>49</v>
      </c>
      <c r="B4" s="65"/>
      <c r="C4" s="66" t="s">
        <v>2</v>
      </c>
      <c r="D4" s="67"/>
      <c r="E4" s="67"/>
      <c r="F4" s="67"/>
      <c r="G4" s="68"/>
      <c r="H4" s="27"/>
      <c r="I4" s="28" t="s">
        <v>50</v>
      </c>
    </row>
    <row r="5" spans="1:9" ht="18" customHeight="1">
      <c r="A5" s="29" t="s">
        <v>51</v>
      </c>
      <c r="B5" s="29" t="s">
        <v>52</v>
      </c>
      <c r="C5" s="66"/>
      <c r="D5" s="67"/>
      <c r="E5" s="67"/>
      <c r="F5" s="67"/>
      <c r="G5" s="68"/>
      <c r="H5" s="27" t="s">
        <v>53</v>
      </c>
      <c r="I5" s="29" t="s">
        <v>52</v>
      </c>
    </row>
    <row r="6" spans="1:9" ht="18" customHeight="1" thickBot="1">
      <c r="A6" s="30" t="s">
        <v>54</v>
      </c>
      <c r="B6" s="31" t="s">
        <v>55</v>
      </c>
      <c r="C6" s="69"/>
      <c r="D6" s="70"/>
      <c r="E6" s="70"/>
      <c r="F6" s="70"/>
      <c r="G6" s="71"/>
      <c r="H6" s="27" t="s">
        <v>56</v>
      </c>
      <c r="I6" s="30" t="s">
        <v>55</v>
      </c>
    </row>
    <row r="7" spans="1:9" ht="18" customHeight="1" thickTop="1">
      <c r="A7" s="32"/>
      <c r="B7" s="33">
        <v>19598804.899999999</v>
      </c>
      <c r="C7" s="23" t="s">
        <v>57</v>
      </c>
      <c r="D7" s="23"/>
      <c r="E7" s="23"/>
      <c r="F7" s="23"/>
      <c r="G7" s="23"/>
      <c r="H7" s="34"/>
      <c r="I7" s="35">
        <v>19598804.899999999</v>
      </c>
    </row>
    <row r="8" spans="1:9" ht="18" customHeight="1">
      <c r="A8" s="16"/>
      <c r="B8" s="16"/>
      <c r="C8" s="36" t="s">
        <v>114</v>
      </c>
      <c r="D8" s="23"/>
      <c r="E8" s="23"/>
      <c r="F8" s="23"/>
      <c r="G8" s="23"/>
      <c r="H8" s="27"/>
      <c r="I8" s="16"/>
    </row>
    <row r="9" spans="1:9" ht="18" customHeight="1">
      <c r="A9" s="16">
        <v>163800</v>
      </c>
      <c r="B9" s="16">
        <f>I9</f>
        <v>21.36</v>
      </c>
      <c r="C9" s="23"/>
      <c r="D9" s="23" t="s">
        <v>58</v>
      </c>
      <c r="E9" s="23"/>
      <c r="F9" s="23"/>
      <c r="G9" s="23"/>
      <c r="H9" s="27" t="s">
        <v>59</v>
      </c>
      <c r="I9" s="16">
        <v>21.36</v>
      </c>
    </row>
    <row r="10" spans="1:9" ht="18" customHeight="1">
      <c r="A10" s="16">
        <v>91200</v>
      </c>
      <c r="B10" s="16">
        <f t="shared" ref="B10:B14" si="0">I10</f>
        <v>100</v>
      </c>
      <c r="C10" s="23"/>
      <c r="D10" s="23" t="s">
        <v>60</v>
      </c>
      <c r="E10" s="23"/>
      <c r="F10" s="23"/>
      <c r="G10" s="23"/>
      <c r="H10" s="27" t="s">
        <v>61</v>
      </c>
      <c r="I10" s="16">
        <v>100</v>
      </c>
    </row>
    <row r="11" spans="1:9" ht="18" customHeight="1">
      <c r="A11" s="16">
        <v>130000</v>
      </c>
      <c r="B11" s="16">
        <f t="shared" si="0"/>
        <v>96063.05</v>
      </c>
      <c r="C11" s="23"/>
      <c r="D11" s="23" t="s">
        <v>62</v>
      </c>
      <c r="E11" s="23"/>
      <c r="F11" s="23"/>
      <c r="G11" s="23"/>
      <c r="H11" s="27" t="s">
        <v>63</v>
      </c>
      <c r="I11" s="16">
        <v>96063.05</v>
      </c>
    </row>
    <row r="12" spans="1:9" ht="18" customHeight="1">
      <c r="A12" s="16">
        <v>130000</v>
      </c>
      <c r="B12" s="16">
        <f t="shared" si="0"/>
        <v>0</v>
      </c>
      <c r="C12" s="23"/>
      <c r="D12" s="23" t="s">
        <v>64</v>
      </c>
      <c r="E12" s="23"/>
      <c r="F12" s="23"/>
      <c r="G12" s="23"/>
      <c r="H12" s="27" t="s">
        <v>65</v>
      </c>
      <c r="I12" s="16">
        <v>0</v>
      </c>
    </row>
    <row r="13" spans="1:9" ht="18" customHeight="1">
      <c r="A13" s="16">
        <v>10985000</v>
      </c>
      <c r="B13" s="16">
        <f t="shared" si="0"/>
        <v>1717617.72</v>
      </c>
      <c r="C13" s="23"/>
      <c r="D13" s="23" t="s">
        <v>66</v>
      </c>
      <c r="E13" s="23"/>
      <c r="F13" s="23"/>
      <c r="G13" s="23"/>
      <c r="H13" s="27">
        <v>1000</v>
      </c>
      <c r="I13" s="16">
        <f>180398.79+1178243.57+88609.91+228359.45+42006</f>
        <v>1717617.72</v>
      </c>
    </row>
    <row r="14" spans="1:9" ht="18" customHeight="1">
      <c r="A14" s="16">
        <v>18500000</v>
      </c>
      <c r="B14" s="16">
        <f t="shared" si="0"/>
        <v>0</v>
      </c>
      <c r="C14" s="23"/>
      <c r="D14" s="23" t="s">
        <v>67</v>
      </c>
      <c r="E14" s="23"/>
      <c r="F14" s="23"/>
      <c r="G14" s="23"/>
      <c r="H14" s="27">
        <v>2000</v>
      </c>
      <c r="I14" s="16">
        <v>0</v>
      </c>
    </row>
    <row r="15" spans="1:9" ht="18" customHeight="1" thickBot="1">
      <c r="A15" s="37">
        <f>SUM(A9:A14)</f>
        <v>30000000</v>
      </c>
      <c r="B15" s="38">
        <f>SUM(B9:B14)</f>
        <v>1813802.13</v>
      </c>
      <c r="C15" s="39"/>
      <c r="D15" s="40"/>
      <c r="E15" s="39"/>
      <c r="F15" s="40"/>
      <c r="G15" s="39"/>
      <c r="H15" s="41"/>
      <c r="I15" s="38">
        <f>SUM(I9:I14)</f>
        <v>1813802.13</v>
      </c>
    </row>
    <row r="16" spans="1:9" ht="21.75" thickTop="1">
      <c r="A16" s="53"/>
      <c r="B16" s="56">
        <f>I16</f>
        <v>185.12</v>
      </c>
      <c r="C16" s="39"/>
      <c r="D16" s="57" t="s">
        <v>116</v>
      </c>
      <c r="E16" s="39"/>
      <c r="F16" s="40"/>
      <c r="G16" s="39"/>
      <c r="H16" s="41"/>
      <c r="I16" s="16">
        <v>185.12</v>
      </c>
    </row>
    <row r="17" spans="1:9" ht="18" customHeight="1">
      <c r="A17" s="22"/>
      <c r="B17" s="56">
        <f t="shared" ref="B17:B24" si="1">I17</f>
        <v>0</v>
      </c>
      <c r="C17" s="23"/>
      <c r="D17" s="23" t="s">
        <v>68</v>
      </c>
      <c r="E17" s="23"/>
      <c r="F17" s="23"/>
      <c r="G17" s="23"/>
      <c r="H17" s="27">
        <v>900</v>
      </c>
      <c r="I17" s="16">
        <v>0</v>
      </c>
    </row>
    <row r="18" spans="1:9" ht="18" customHeight="1">
      <c r="A18" s="22"/>
      <c r="B18" s="56">
        <f t="shared" si="1"/>
        <v>48106.53</v>
      </c>
      <c r="C18" s="23"/>
      <c r="D18" s="23" t="s">
        <v>69</v>
      </c>
      <c r="E18" s="23"/>
      <c r="F18" s="23"/>
      <c r="G18" s="23"/>
      <c r="H18" s="27">
        <v>908</v>
      </c>
      <c r="I18" s="16">
        <f>12845.01+35236+11.6+13.92</f>
        <v>48106.53</v>
      </c>
    </row>
    <row r="19" spans="1:9" ht="18" customHeight="1">
      <c r="A19" s="22"/>
      <c r="B19" s="56">
        <f t="shared" si="1"/>
        <v>600</v>
      </c>
      <c r="C19" s="23"/>
      <c r="D19" s="23" t="s">
        <v>70</v>
      </c>
      <c r="E19" s="23"/>
      <c r="F19" s="23"/>
      <c r="G19" s="23"/>
      <c r="H19" s="27"/>
      <c r="I19" s="16">
        <v>600</v>
      </c>
    </row>
    <row r="20" spans="1:9" ht="18" customHeight="1">
      <c r="A20" s="22"/>
      <c r="B20" s="56">
        <f t="shared" si="1"/>
        <v>0</v>
      </c>
      <c r="C20" s="23"/>
      <c r="D20" s="23" t="s">
        <v>71</v>
      </c>
      <c r="E20" s="23"/>
      <c r="F20" s="23"/>
      <c r="G20" s="23"/>
      <c r="H20" s="27">
        <v>704</v>
      </c>
      <c r="I20" s="16">
        <v>0</v>
      </c>
    </row>
    <row r="21" spans="1:9" ht="18" customHeight="1">
      <c r="A21" s="22"/>
      <c r="B21" s="56">
        <f t="shared" si="1"/>
        <v>0</v>
      </c>
      <c r="C21" s="23"/>
      <c r="D21" s="23" t="s">
        <v>72</v>
      </c>
      <c r="E21" s="23"/>
      <c r="F21" s="23"/>
      <c r="G21" s="23"/>
      <c r="H21" s="27"/>
      <c r="I21" s="16">
        <v>0</v>
      </c>
    </row>
    <row r="22" spans="1:9" ht="18" customHeight="1">
      <c r="A22" s="22"/>
      <c r="B22" s="56">
        <f t="shared" si="1"/>
        <v>0</v>
      </c>
      <c r="C22" s="23"/>
      <c r="D22" s="23" t="s">
        <v>73</v>
      </c>
      <c r="E22" s="23"/>
      <c r="F22" s="23"/>
      <c r="G22" s="23"/>
      <c r="H22" s="42" t="s">
        <v>18</v>
      </c>
      <c r="I22" s="16">
        <v>0</v>
      </c>
    </row>
    <row r="23" spans="1:9" ht="18" customHeight="1">
      <c r="A23" s="22"/>
      <c r="B23" s="56">
        <f t="shared" si="1"/>
        <v>0</v>
      </c>
      <c r="C23" s="23"/>
      <c r="D23" s="23" t="s">
        <v>74</v>
      </c>
      <c r="E23" s="23"/>
      <c r="F23" s="23"/>
      <c r="G23" s="23"/>
      <c r="H23" s="42" t="s">
        <v>20</v>
      </c>
      <c r="I23" s="16">
        <v>0</v>
      </c>
    </row>
    <row r="24" spans="1:9" ht="18" customHeight="1">
      <c r="A24" s="22"/>
      <c r="B24" s="56">
        <f t="shared" si="1"/>
        <v>1200</v>
      </c>
      <c r="C24" s="23"/>
      <c r="D24" s="23" t="s">
        <v>75</v>
      </c>
      <c r="E24" s="23"/>
      <c r="F24" s="23"/>
      <c r="G24" s="23"/>
      <c r="H24" s="27">
        <v>700</v>
      </c>
      <c r="I24" s="16">
        <v>1200</v>
      </c>
    </row>
    <row r="25" spans="1:9" ht="18" customHeight="1">
      <c r="A25" s="22"/>
      <c r="B25" s="16"/>
      <c r="C25" s="23"/>
      <c r="D25" s="23"/>
      <c r="E25" s="23"/>
      <c r="F25" s="23"/>
      <c r="G25" s="23"/>
      <c r="H25" s="42"/>
      <c r="I25" s="16"/>
    </row>
    <row r="26" spans="1:9" ht="18" customHeight="1">
      <c r="A26" s="22"/>
      <c r="B26" s="16"/>
      <c r="C26" s="23"/>
      <c r="D26" s="23"/>
      <c r="E26" s="23"/>
      <c r="F26" s="23"/>
      <c r="G26" s="23"/>
      <c r="H26" s="42"/>
      <c r="I26" s="16"/>
    </row>
    <row r="27" spans="1:9" ht="18" customHeight="1">
      <c r="A27" s="22"/>
      <c r="B27" s="16"/>
      <c r="C27" s="23"/>
      <c r="D27" s="23"/>
      <c r="E27" s="23"/>
      <c r="F27" s="23"/>
      <c r="G27" s="23"/>
      <c r="H27" s="27"/>
      <c r="I27" s="16"/>
    </row>
    <row r="28" spans="1:9" ht="18" customHeight="1">
      <c r="A28" s="22"/>
      <c r="B28" s="16"/>
      <c r="C28" s="23"/>
      <c r="D28" s="23"/>
      <c r="E28" s="23"/>
      <c r="F28" s="23"/>
      <c r="G28" s="23"/>
      <c r="H28" s="27"/>
      <c r="I28" s="16"/>
    </row>
    <row r="29" spans="1:9" ht="18" customHeight="1">
      <c r="A29" s="22"/>
      <c r="B29" s="16"/>
      <c r="C29" s="23"/>
      <c r="D29" s="23"/>
      <c r="E29" s="23"/>
      <c r="F29" s="23"/>
      <c r="G29" s="23"/>
      <c r="H29" s="27"/>
      <c r="I29" s="16"/>
    </row>
    <row r="30" spans="1:9" ht="18" customHeight="1">
      <c r="A30" s="22"/>
      <c r="B30" s="16"/>
      <c r="C30" s="23"/>
      <c r="D30" s="23"/>
      <c r="E30" s="23"/>
      <c r="F30" s="23"/>
      <c r="G30" s="23"/>
      <c r="H30" s="27"/>
      <c r="I30" s="16"/>
    </row>
    <row r="31" spans="1:9" ht="18" customHeight="1">
      <c r="A31" s="22"/>
      <c r="B31" s="16"/>
      <c r="C31" s="23"/>
      <c r="D31" s="23"/>
      <c r="E31" s="23"/>
      <c r="F31" s="23"/>
      <c r="G31" s="23"/>
      <c r="H31" s="27"/>
      <c r="I31" s="16"/>
    </row>
    <row r="32" spans="1:9" ht="18" customHeight="1">
      <c r="A32" s="22"/>
      <c r="B32" s="16"/>
      <c r="C32" s="23"/>
      <c r="D32" s="23"/>
      <c r="E32" s="23"/>
      <c r="F32" s="23"/>
      <c r="G32" s="23"/>
      <c r="H32" s="27"/>
      <c r="I32" s="16"/>
    </row>
    <row r="33" spans="1:9" ht="18" customHeight="1">
      <c r="A33" s="22"/>
      <c r="B33" s="17">
        <f>SUM(B16:B32)</f>
        <v>50091.65</v>
      </c>
      <c r="C33" s="23"/>
      <c r="D33" s="23"/>
      <c r="E33" s="23"/>
      <c r="F33" s="23"/>
      <c r="G33" s="23"/>
      <c r="H33" s="27"/>
      <c r="I33" s="16">
        <f>SUM(I16:I32)</f>
        <v>50091.65</v>
      </c>
    </row>
    <row r="34" spans="1:9" ht="18" customHeight="1" thickBot="1">
      <c r="A34" s="43"/>
      <c r="B34" s="38">
        <f>B15+B33</f>
        <v>1863893.7799999998</v>
      </c>
      <c r="C34" s="72" t="s">
        <v>76</v>
      </c>
      <c r="D34" s="72"/>
      <c r="E34" s="72"/>
      <c r="F34" s="72"/>
      <c r="G34" s="72"/>
      <c r="H34" s="44"/>
      <c r="I34" s="38">
        <f>I15+I33</f>
        <v>1863893.7799999998</v>
      </c>
    </row>
    <row r="35" spans="1:9" ht="18" customHeight="1" thickTop="1">
      <c r="A35" s="53"/>
      <c r="B35" s="53"/>
      <c r="C35" s="54"/>
      <c r="D35" s="54"/>
      <c r="E35" s="54"/>
      <c r="F35" s="54"/>
      <c r="G35" s="54"/>
      <c r="H35" s="54"/>
      <c r="I35" s="53"/>
    </row>
    <row r="36" spans="1:9" ht="18" customHeight="1">
      <c r="A36" s="53"/>
      <c r="B36" s="53"/>
      <c r="C36" s="54"/>
      <c r="D36" s="54"/>
      <c r="E36" s="54"/>
      <c r="F36" s="54"/>
      <c r="G36" s="54"/>
      <c r="H36" s="54"/>
      <c r="I36" s="53"/>
    </row>
    <row r="37" spans="1:9" ht="18" customHeight="1">
      <c r="A37" s="53"/>
      <c r="B37" s="53"/>
      <c r="C37" s="54"/>
      <c r="D37" s="54"/>
      <c r="E37" s="54"/>
      <c r="F37" s="54"/>
      <c r="G37" s="54"/>
      <c r="H37" s="54"/>
      <c r="I37" s="53"/>
    </row>
    <row r="38" spans="1:9" ht="18" customHeight="1">
      <c r="A38" s="53"/>
      <c r="B38" s="53"/>
      <c r="C38" s="54"/>
      <c r="D38" s="54"/>
      <c r="E38" s="54"/>
      <c r="F38" s="54"/>
      <c r="G38" s="54"/>
      <c r="H38" s="54"/>
      <c r="I38" s="53"/>
    </row>
    <row r="39" spans="1:9" ht="18" customHeight="1">
      <c r="A39" s="53"/>
      <c r="B39" s="53"/>
      <c r="C39" s="54"/>
      <c r="D39" s="54"/>
      <c r="E39" s="54"/>
      <c r="F39" s="54"/>
      <c r="G39" s="54"/>
      <c r="H39" s="54"/>
      <c r="I39" s="53"/>
    </row>
    <row r="40" spans="1:9" ht="18" customHeight="1">
      <c r="A40" s="53"/>
      <c r="B40" s="53"/>
      <c r="C40" s="54"/>
      <c r="D40" s="54"/>
      <c r="E40" s="54"/>
      <c r="F40" s="54"/>
      <c r="G40" s="54"/>
      <c r="H40" s="54"/>
      <c r="I40" s="53"/>
    </row>
    <row r="41" spans="1:9" ht="18" customHeight="1">
      <c r="A41" s="73" t="s">
        <v>49</v>
      </c>
      <c r="B41" s="74"/>
      <c r="C41" s="75" t="s">
        <v>2</v>
      </c>
      <c r="D41" s="76"/>
      <c r="E41" s="76"/>
      <c r="F41" s="76"/>
      <c r="G41" s="77"/>
      <c r="H41" s="34"/>
      <c r="I41" s="55" t="s">
        <v>50</v>
      </c>
    </row>
    <row r="42" spans="1:9" ht="18" customHeight="1">
      <c r="A42" s="29" t="s">
        <v>51</v>
      </c>
      <c r="B42" s="29" t="s">
        <v>52</v>
      </c>
      <c r="C42" s="66"/>
      <c r="D42" s="67"/>
      <c r="E42" s="67"/>
      <c r="F42" s="67"/>
      <c r="G42" s="68"/>
      <c r="H42" s="27" t="s">
        <v>53</v>
      </c>
      <c r="I42" s="29" t="s">
        <v>52</v>
      </c>
    </row>
    <row r="43" spans="1:9" ht="18" customHeight="1" thickBot="1">
      <c r="A43" s="30" t="s">
        <v>54</v>
      </c>
      <c r="B43" s="30" t="s">
        <v>55</v>
      </c>
      <c r="C43" s="69"/>
      <c r="D43" s="70"/>
      <c r="E43" s="70"/>
      <c r="F43" s="70"/>
      <c r="G43" s="71"/>
      <c r="H43" s="27" t="s">
        <v>56</v>
      </c>
      <c r="I43" s="30" t="s">
        <v>55</v>
      </c>
    </row>
    <row r="44" spans="1:9" ht="18" customHeight="1" thickTop="1">
      <c r="A44" s="45"/>
      <c r="B44" s="32"/>
      <c r="C44" s="36" t="s">
        <v>77</v>
      </c>
      <c r="D44" s="23"/>
      <c r="E44" s="23"/>
      <c r="F44" s="23"/>
      <c r="G44" s="23"/>
      <c r="H44" s="46"/>
      <c r="I44" s="32"/>
    </row>
    <row r="45" spans="1:9" ht="18" customHeight="1">
      <c r="A45" s="47">
        <v>12045200</v>
      </c>
      <c r="B45" s="16">
        <f>I45</f>
        <v>8000</v>
      </c>
      <c r="C45" s="23"/>
      <c r="D45" s="23" t="s">
        <v>74</v>
      </c>
      <c r="E45" s="23"/>
      <c r="F45" s="23"/>
      <c r="G45" s="23"/>
      <c r="H45" s="48" t="s">
        <v>20</v>
      </c>
      <c r="I45" s="16">
        <v>8000</v>
      </c>
    </row>
    <row r="46" spans="1:9" ht="18" customHeight="1">
      <c r="A46" s="47">
        <v>5395800</v>
      </c>
      <c r="B46" s="16">
        <f t="shared" ref="B46:B56" si="2">I46</f>
        <v>196095</v>
      </c>
      <c r="C46" s="23"/>
      <c r="D46" s="23" t="s">
        <v>78</v>
      </c>
      <c r="E46" s="23"/>
      <c r="F46" s="23"/>
      <c r="G46" s="23"/>
      <c r="H46" s="48" t="s">
        <v>79</v>
      </c>
      <c r="I46" s="16">
        <v>196095</v>
      </c>
    </row>
    <row r="47" spans="1:9" ht="18" customHeight="1">
      <c r="A47" s="47">
        <v>492600</v>
      </c>
      <c r="B47" s="16">
        <f t="shared" si="2"/>
        <v>40470</v>
      </c>
      <c r="C47" s="23"/>
      <c r="D47" s="23" t="s">
        <v>80</v>
      </c>
      <c r="E47" s="23"/>
      <c r="F47" s="23"/>
      <c r="G47" s="23"/>
      <c r="H47" s="48">
        <v>120</v>
      </c>
      <c r="I47" s="16">
        <v>40470</v>
      </c>
    </row>
    <row r="48" spans="1:9" ht="21">
      <c r="A48" s="47">
        <v>975000</v>
      </c>
      <c r="B48" s="16">
        <f t="shared" si="2"/>
        <v>18000</v>
      </c>
      <c r="C48" s="23"/>
      <c r="D48" s="23" t="s">
        <v>81</v>
      </c>
      <c r="E48" s="23"/>
      <c r="F48" s="23"/>
      <c r="G48" s="23"/>
      <c r="H48" s="48">
        <v>130</v>
      </c>
      <c r="I48" s="16">
        <v>18000</v>
      </c>
    </row>
    <row r="49" spans="1:9" ht="18" customHeight="1">
      <c r="A49" s="47">
        <v>584200</v>
      </c>
      <c r="B49" s="16">
        <f t="shared" si="2"/>
        <v>10583</v>
      </c>
      <c r="C49" s="23"/>
      <c r="D49" s="23" t="s">
        <v>82</v>
      </c>
      <c r="E49" s="49"/>
      <c r="F49" s="23"/>
      <c r="G49" s="23"/>
      <c r="H49" s="48">
        <v>200</v>
      </c>
      <c r="I49" s="16">
        <v>10583</v>
      </c>
    </row>
    <row r="50" spans="1:9" ht="18" customHeight="1">
      <c r="A50" s="47">
        <v>2889320</v>
      </c>
      <c r="B50" s="16">
        <f t="shared" si="2"/>
        <v>261613.25</v>
      </c>
      <c r="C50" s="23"/>
      <c r="D50" s="23" t="s">
        <v>83</v>
      </c>
      <c r="E50" s="49"/>
      <c r="F50" s="23"/>
      <c r="G50" s="23"/>
      <c r="H50" s="48">
        <v>250</v>
      </c>
      <c r="I50" s="16">
        <v>261613.25</v>
      </c>
    </row>
    <row r="51" spans="1:9" ht="18" customHeight="1">
      <c r="A51" s="47">
        <f>2313980-82800</f>
        <v>2231180</v>
      </c>
      <c r="B51" s="16">
        <f t="shared" si="2"/>
        <v>0</v>
      </c>
      <c r="C51" s="23"/>
      <c r="D51" s="23" t="s">
        <v>84</v>
      </c>
      <c r="E51" s="23"/>
      <c r="F51" s="24"/>
      <c r="G51" s="23"/>
      <c r="H51" s="48">
        <v>270</v>
      </c>
      <c r="I51" s="16">
        <v>0</v>
      </c>
    </row>
    <row r="52" spans="1:9" ht="18" customHeight="1">
      <c r="A52" s="47">
        <v>238000</v>
      </c>
      <c r="B52" s="16">
        <f t="shared" si="2"/>
        <v>17806.52</v>
      </c>
      <c r="C52" s="23"/>
      <c r="D52" s="23" t="s">
        <v>85</v>
      </c>
      <c r="E52" s="23"/>
      <c r="F52" s="23"/>
      <c r="G52" s="23"/>
      <c r="H52" s="48">
        <v>300</v>
      </c>
      <c r="I52" s="16">
        <v>17806.52</v>
      </c>
    </row>
    <row r="53" spans="1:9" ht="18" customHeight="1">
      <c r="A53" s="47">
        <v>1776000</v>
      </c>
      <c r="B53" s="16">
        <f t="shared" si="2"/>
        <v>0</v>
      </c>
      <c r="C53" s="23"/>
      <c r="D53" s="23" t="s">
        <v>86</v>
      </c>
      <c r="E53" s="23"/>
      <c r="F53" s="23"/>
      <c r="G53" s="23"/>
      <c r="H53" s="48">
        <v>400</v>
      </c>
      <c r="I53" s="16">
        <v>0</v>
      </c>
    </row>
    <row r="54" spans="1:9" ht="18" customHeight="1">
      <c r="A54" s="47">
        <v>110000</v>
      </c>
      <c r="B54" s="16">
        <f t="shared" si="2"/>
        <v>0</v>
      </c>
      <c r="C54" s="23"/>
      <c r="D54" s="23" t="s">
        <v>87</v>
      </c>
      <c r="E54" s="23"/>
      <c r="F54" s="23"/>
      <c r="G54" s="23"/>
      <c r="H54" s="48">
        <v>450</v>
      </c>
      <c r="I54" s="16">
        <v>0</v>
      </c>
    </row>
    <row r="55" spans="1:9" ht="21">
      <c r="A55" s="47">
        <f>58900+3121000</f>
        <v>3179900</v>
      </c>
      <c r="B55" s="16">
        <f t="shared" si="2"/>
        <v>0</v>
      </c>
      <c r="C55" s="23"/>
      <c r="D55" s="23" t="s">
        <v>88</v>
      </c>
      <c r="E55" s="23"/>
      <c r="F55" s="49"/>
      <c r="G55" s="23"/>
      <c r="H55" s="48">
        <v>500</v>
      </c>
      <c r="I55" s="16">
        <v>0</v>
      </c>
    </row>
    <row r="56" spans="1:9" ht="21">
      <c r="A56" s="47">
        <v>82800</v>
      </c>
      <c r="B56" s="16">
        <f t="shared" si="2"/>
        <v>0</v>
      </c>
      <c r="C56" s="23"/>
      <c r="D56" s="23" t="s">
        <v>89</v>
      </c>
      <c r="E56" s="23"/>
      <c r="F56" s="23"/>
      <c r="G56" s="23"/>
      <c r="H56" s="48">
        <v>550</v>
      </c>
      <c r="I56" s="16">
        <v>0</v>
      </c>
    </row>
    <row r="57" spans="1:9" ht="18" customHeight="1" thickBot="1">
      <c r="A57" s="50">
        <f>SUM(A45:A56)</f>
        <v>30000000</v>
      </c>
      <c r="B57" s="18">
        <f>SUM(B45:B56)</f>
        <v>552567.77</v>
      </c>
      <c r="C57" s="23"/>
      <c r="D57" s="23"/>
      <c r="E57" s="23"/>
      <c r="F57" s="23"/>
      <c r="G57" s="23"/>
      <c r="H57" s="48"/>
      <c r="I57" s="18">
        <f>SUM(I45:I56)</f>
        <v>552567.77</v>
      </c>
    </row>
    <row r="58" spans="1:9" ht="18" customHeight="1" thickTop="1">
      <c r="A58" s="22"/>
      <c r="B58" s="16">
        <f>I58</f>
        <v>1143500</v>
      </c>
      <c r="C58" s="23"/>
      <c r="D58" s="23" t="s">
        <v>75</v>
      </c>
      <c r="E58" s="23"/>
      <c r="F58" s="23"/>
      <c r="G58" s="23"/>
      <c r="H58" s="48">
        <v>700</v>
      </c>
      <c r="I58" s="16">
        <v>1143500</v>
      </c>
    </row>
    <row r="59" spans="1:9" ht="18" customHeight="1">
      <c r="A59" s="22"/>
      <c r="B59" s="16">
        <f t="shared" ref="B59:B69" si="3">I59</f>
        <v>14300</v>
      </c>
      <c r="C59" s="23"/>
      <c r="D59" s="23" t="s">
        <v>90</v>
      </c>
      <c r="E59" s="23"/>
      <c r="F59" s="23"/>
      <c r="G59" s="23"/>
      <c r="H59" s="48">
        <v>600</v>
      </c>
      <c r="I59" s="16">
        <v>14300</v>
      </c>
    </row>
    <row r="60" spans="1:9" ht="18" customHeight="1">
      <c r="A60" s="22"/>
      <c r="B60" s="16">
        <f t="shared" si="3"/>
        <v>0</v>
      </c>
      <c r="C60" s="23"/>
      <c r="D60" s="23" t="s">
        <v>91</v>
      </c>
      <c r="E60" s="23"/>
      <c r="F60" s="23"/>
      <c r="G60" s="23"/>
      <c r="H60" s="48">
        <v>3002</v>
      </c>
      <c r="I60" s="16">
        <v>0</v>
      </c>
    </row>
    <row r="61" spans="1:9" ht="18" customHeight="1">
      <c r="A61" s="22"/>
      <c r="B61" s="16">
        <f t="shared" si="3"/>
        <v>0</v>
      </c>
      <c r="C61" s="23"/>
      <c r="D61" s="23" t="s">
        <v>92</v>
      </c>
      <c r="E61" s="23"/>
      <c r="F61" s="23"/>
      <c r="G61" s="23"/>
      <c r="H61" s="48">
        <v>3002</v>
      </c>
      <c r="I61" s="16">
        <v>0</v>
      </c>
    </row>
    <row r="62" spans="1:9" ht="18" customHeight="1">
      <c r="A62" s="22"/>
      <c r="B62" s="16">
        <f t="shared" si="3"/>
        <v>42119.8</v>
      </c>
      <c r="C62" s="23"/>
      <c r="D62" s="23" t="s">
        <v>93</v>
      </c>
      <c r="E62" s="23"/>
      <c r="F62" s="23"/>
      <c r="G62" s="23"/>
      <c r="H62" s="48" t="s">
        <v>18</v>
      </c>
      <c r="I62" s="16">
        <f>32700.92+356.3+9062.58</f>
        <v>42119.8</v>
      </c>
    </row>
    <row r="63" spans="1:9" ht="18" customHeight="1">
      <c r="A63" s="22"/>
      <c r="B63" s="16">
        <f t="shared" si="3"/>
        <v>0</v>
      </c>
      <c r="C63" s="23"/>
      <c r="D63" s="23" t="s">
        <v>94</v>
      </c>
      <c r="E63" s="23"/>
      <c r="F63" s="23"/>
      <c r="G63" s="23"/>
      <c r="H63" s="51"/>
      <c r="I63" s="16">
        <v>0</v>
      </c>
    </row>
    <row r="64" spans="1:9" ht="18" customHeight="1">
      <c r="A64" s="22"/>
      <c r="B64" s="16">
        <f t="shared" si="3"/>
        <v>902300</v>
      </c>
      <c r="C64" s="23"/>
      <c r="D64" s="23" t="s">
        <v>71</v>
      </c>
      <c r="E64" s="23"/>
      <c r="F64" s="23"/>
      <c r="G64" s="23"/>
      <c r="H64" s="48">
        <v>704</v>
      </c>
      <c r="I64" s="16">
        <v>902300</v>
      </c>
    </row>
    <row r="65" spans="1:9" ht="18" customHeight="1">
      <c r="A65" s="22"/>
      <c r="B65" s="16">
        <f t="shared" si="3"/>
        <v>110550</v>
      </c>
      <c r="C65" s="23"/>
      <c r="D65" s="23" t="s">
        <v>95</v>
      </c>
      <c r="E65" s="23"/>
      <c r="F65" s="23"/>
      <c r="G65" s="23"/>
      <c r="H65" s="48" t="s">
        <v>18</v>
      </c>
      <c r="I65" s="16">
        <v>110550</v>
      </c>
    </row>
    <row r="66" spans="1:9" ht="18" customHeight="1">
      <c r="A66" s="22"/>
      <c r="B66" s="16">
        <f t="shared" si="3"/>
        <v>0</v>
      </c>
      <c r="C66" s="23"/>
      <c r="D66" s="23" t="s">
        <v>96</v>
      </c>
      <c r="E66" s="23"/>
      <c r="F66" s="23"/>
      <c r="G66" s="23"/>
      <c r="H66" s="48">
        <v>3002</v>
      </c>
      <c r="I66" s="16">
        <v>0</v>
      </c>
    </row>
    <row r="67" spans="1:9" ht="18" customHeight="1">
      <c r="A67" s="22"/>
      <c r="B67" s="16">
        <f t="shared" si="3"/>
        <v>0</v>
      </c>
      <c r="C67" s="23"/>
      <c r="D67" s="23" t="s">
        <v>97</v>
      </c>
      <c r="E67" s="23"/>
      <c r="F67" s="23"/>
      <c r="G67" s="23"/>
      <c r="H67" s="48">
        <v>3002</v>
      </c>
      <c r="I67" s="16">
        <v>0</v>
      </c>
    </row>
    <row r="68" spans="1:9" ht="18" customHeight="1">
      <c r="A68" s="22"/>
      <c r="B68" s="17">
        <f t="shared" si="3"/>
        <v>0</v>
      </c>
      <c r="C68" s="23"/>
      <c r="D68" s="23" t="s">
        <v>98</v>
      </c>
      <c r="E68" s="23"/>
      <c r="F68" s="23"/>
      <c r="G68" s="23"/>
      <c r="H68" s="58">
        <v>2000</v>
      </c>
      <c r="I68" s="17">
        <v>0</v>
      </c>
    </row>
    <row r="69" spans="1:9" ht="18" customHeight="1">
      <c r="A69" s="22"/>
      <c r="B69" s="16">
        <f t="shared" si="3"/>
        <v>2212769.7999999998</v>
      </c>
      <c r="C69" s="23"/>
      <c r="D69" s="23"/>
      <c r="E69" s="23"/>
      <c r="F69" s="23"/>
      <c r="G69" s="23"/>
      <c r="H69" s="25"/>
      <c r="I69" s="16">
        <f>SUM(I58:I68)</f>
        <v>2212769.7999999998</v>
      </c>
    </row>
    <row r="70" spans="1:9" ht="18" customHeight="1" thickBot="1">
      <c r="A70" s="22"/>
      <c r="B70" s="18">
        <f>SUM(B57+B69)</f>
        <v>2765337.57</v>
      </c>
      <c r="C70" s="23"/>
      <c r="D70" s="23"/>
      <c r="E70" s="52" t="s">
        <v>99</v>
      </c>
      <c r="F70" s="23"/>
      <c r="G70" s="23"/>
      <c r="H70" s="25"/>
      <c r="I70" s="18">
        <f>SUM(I57+I69)</f>
        <v>2765337.57</v>
      </c>
    </row>
    <row r="71" spans="1:9" ht="18" customHeight="1" thickTop="1">
      <c r="A71" s="22"/>
      <c r="B71" s="16"/>
      <c r="C71" s="23"/>
      <c r="D71" s="23"/>
      <c r="E71" s="25" t="s">
        <v>100</v>
      </c>
      <c r="F71" s="23"/>
      <c r="G71" s="24"/>
      <c r="H71" s="25"/>
      <c r="I71" s="16"/>
    </row>
    <row r="72" spans="1:9" ht="18" customHeight="1">
      <c r="A72" s="22"/>
      <c r="B72" s="16"/>
      <c r="C72" s="23"/>
      <c r="D72" s="23" t="s">
        <v>101</v>
      </c>
      <c r="E72" s="25"/>
      <c r="F72" s="23" t="s">
        <v>77</v>
      </c>
      <c r="G72" s="23"/>
      <c r="H72" s="25"/>
      <c r="I72" s="16"/>
    </row>
    <row r="73" spans="1:9" ht="18" customHeight="1">
      <c r="A73" s="22"/>
      <c r="B73" s="16">
        <f>B34-B70</f>
        <v>-901443.79</v>
      </c>
      <c r="C73" s="23"/>
      <c r="D73" s="23"/>
      <c r="E73" s="25" t="s">
        <v>102</v>
      </c>
      <c r="F73" s="23"/>
      <c r="G73" s="23"/>
      <c r="H73" s="25"/>
      <c r="I73" s="16">
        <f>SUM(I34-I70)</f>
        <v>-901443.79</v>
      </c>
    </row>
    <row r="74" spans="1:9" ht="18" customHeight="1" thickBot="1">
      <c r="A74" s="22"/>
      <c r="B74" s="38">
        <f>SUM(B7+B34-B70)</f>
        <v>18697361.109999999</v>
      </c>
      <c r="C74" s="23"/>
      <c r="D74" s="23"/>
      <c r="E74" s="52" t="s">
        <v>103</v>
      </c>
      <c r="F74" s="23"/>
      <c r="G74" s="23"/>
      <c r="H74" s="25"/>
      <c r="I74" s="38">
        <f>SUM(I7+I34-I70)</f>
        <v>18697361.109999999</v>
      </c>
    </row>
    <row r="75" spans="1:9" ht="18" customHeight="1" thickTop="1">
      <c r="A75" s="22" t="s">
        <v>40</v>
      </c>
      <c r="B75" s="22"/>
      <c r="C75" s="23"/>
      <c r="D75" s="23"/>
      <c r="E75" s="23"/>
      <c r="F75" s="24"/>
      <c r="G75" s="24"/>
      <c r="H75" s="25"/>
      <c r="I75" s="22"/>
    </row>
    <row r="76" spans="1:9" ht="18" customHeight="1">
      <c r="A76" s="22" t="s">
        <v>41</v>
      </c>
      <c r="B76" s="22"/>
      <c r="C76" s="23"/>
      <c r="D76" s="23"/>
      <c r="E76" s="24"/>
      <c r="F76" s="23"/>
      <c r="G76" s="23"/>
      <c r="H76" s="25"/>
      <c r="I76" s="22"/>
    </row>
    <row r="77" spans="1:9" ht="18" customHeight="1">
      <c r="A77" s="22"/>
      <c r="B77" s="22"/>
      <c r="C77" s="23"/>
      <c r="D77" s="23"/>
      <c r="E77" s="23"/>
      <c r="F77" s="23"/>
      <c r="G77" s="23"/>
      <c r="H77" s="25"/>
      <c r="I77" s="22"/>
    </row>
    <row r="78" spans="1:9" ht="18" customHeight="1">
      <c r="A78" s="22" t="s">
        <v>104</v>
      </c>
      <c r="B78" s="22"/>
      <c r="C78" s="23"/>
      <c r="D78" s="23" t="s">
        <v>105</v>
      </c>
      <c r="E78" s="23"/>
      <c r="F78" s="23"/>
      <c r="G78" s="61" t="s">
        <v>106</v>
      </c>
      <c r="H78" s="61"/>
      <c r="I78" s="61"/>
    </row>
    <row r="79" spans="1:9" ht="18" customHeight="1">
      <c r="A79" s="22" t="s">
        <v>107</v>
      </c>
      <c r="B79" s="22"/>
      <c r="C79" s="23"/>
      <c r="D79" s="23" t="s">
        <v>108</v>
      </c>
      <c r="E79" s="23"/>
      <c r="F79" s="23"/>
      <c r="G79" s="23" t="s">
        <v>109</v>
      </c>
      <c r="H79" s="23"/>
      <c r="I79" s="23"/>
    </row>
    <row r="80" spans="1:9" ht="18" customHeight="1">
      <c r="A80" s="22" t="s">
        <v>110</v>
      </c>
      <c r="B80" s="22"/>
      <c r="C80" s="23" t="s">
        <v>110</v>
      </c>
      <c r="D80" s="23"/>
      <c r="E80" s="23"/>
      <c r="F80" s="23"/>
      <c r="G80" s="62" t="s">
        <v>46</v>
      </c>
      <c r="H80" s="62"/>
      <c r="I80" s="62"/>
    </row>
  </sheetData>
  <mergeCells count="9">
    <mergeCell ref="G78:I78"/>
    <mergeCell ref="G80:I80"/>
    <mergeCell ref="A1:I1"/>
    <mergeCell ref="A2:I2"/>
    <mergeCell ref="A4:B4"/>
    <mergeCell ref="C4:G6"/>
    <mergeCell ref="C34:G34"/>
    <mergeCell ref="A41:B41"/>
    <mergeCell ref="C41:G43"/>
  </mergeCells>
  <pageMargins left="0.38" right="0.16" top="0.44" bottom="0.28000000000000003" header="0.3" footer="0.16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งบทดลอง56</vt:lpstr>
      <vt:lpstr>งบรับจ่าย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sjservice</dc:creator>
  <cp:lastModifiedBy>NINI</cp:lastModifiedBy>
  <cp:lastPrinted>2012-11-05T07:26:22Z</cp:lastPrinted>
  <dcterms:created xsi:type="dcterms:W3CDTF">2012-11-05T04:17:13Z</dcterms:created>
  <dcterms:modified xsi:type="dcterms:W3CDTF">2012-11-07T02:29:25Z</dcterms:modified>
</cp:coreProperties>
</file>